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885" windowWidth="28455" windowHeight="11760"/>
  </bookViews>
  <sheets>
    <sheet name="июнь" sheetId="5" r:id="rId1"/>
  </sheets>
  <definedNames>
    <definedName name="_xlnm._FilterDatabase" localSheetId="0" hidden="1">июнь!$A$13:$E$56</definedName>
    <definedName name="_xlnm.Print_Titles" localSheetId="0">июнь!$13:$13</definedName>
  </definedNames>
  <calcPr calcId="144525"/>
</workbook>
</file>

<file path=xl/calcChain.xml><?xml version="1.0" encoding="utf-8"?>
<calcChain xmlns="http://schemas.openxmlformats.org/spreadsheetml/2006/main">
  <c r="C14" i="5" l="1"/>
  <c r="C50" i="5" l="1"/>
  <c r="D40" i="5" l="1"/>
  <c r="C40" i="5"/>
  <c r="C21" i="5"/>
  <c r="C20" i="5" s="1"/>
  <c r="C33" i="5"/>
  <c r="C54" i="5"/>
  <c r="C53" i="5"/>
  <c r="E51" i="5"/>
  <c r="D51" i="5"/>
  <c r="C51" i="5"/>
  <c r="D49" i="5"/>
  <c r="C49" i="5"/>
  <c r="C45" i="5"/>
  <c r="C42" i="5"/>
  <c r="C41" i="5" s="1"/>
  <c r="E41" i="5"/>
  <c r="D41" i="5"/>
  <c r="E40" i="5"/>
  <c r="E20" i="5" s="1"/>
  <c r="C36" i="5"/>
  <c r="C35" i="5"/>
  <c r="E33" i="5"/>
  <c r="D33" i="5"/>
  <c r="C26" i="5"/>
  <c r="C24" i="5"/>
  <c r="D20" i="5"/>
  <c r="E17" i="5"/>
  <c r="E16" i="5" s="1"/>
  <c r="E15" i="5" s="1"/>
  <c r="E55" i="5" s="1"/>
  <c r="D17" i="5"/>
  <c r="C17" i="5"/>
  <c r="D16" i="5" l="1"/>
  <c r="D15" i="5" s="1"/>
  <c r="D55" i="5" s="1"/>
  <c r="C16" i="5"/>
  <c r="C15" i="5" l="1"/>
  <c r="C55" i="5" l="1"/>
</calcChain>
</file>

<file path=xl/sharedStrings.xml><?xml version="1.0" encoding="utf-8"?>
<sst xmlns="http://schemas.openxmlformats.org/spreadsheetml/2006/main" count="97" uniqueCount="97">
  <si>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</si>
  <si>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</si>
  <si>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</si>
  <si>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</si>
  <si>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НАЛОГОВЫЕ И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</si>
  <si>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</si>
  <si>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</si>
  <si>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</si>
  <si>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</si>
  <si>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Субсидии бюджетам бюджетной системы Российской Федерации (межбюджетные субсидии)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</si>
  <si>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</si>
  <si>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проведение комплексных кадастровых работ</t>
  </si>
  <si>
    <t>Субсидии бюджетам городских округов на реализацию программ формирования современной городской среды</t>
  </si>
  <si>
    <t>Прочие субсидии бюджетам городских округов</t>
  </si>
  <si>
    <t>Субвенции бюджетам бюджетной системы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</si>
  <si>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</si>
  <si>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</si>
  <si>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</si>
  <si>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Прочие межбюджетные трансферты, передаваемые бюджетам городских округов</t>
  </si>
  <si>
    <t>ВСЕГО: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</si>
  <si>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</si>
  <si>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</si>
  <si>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Единая субвенция бюджетам городских округов из бюджета субъекта Российской Федерации</t>
  </si>
  <si>
    <t>Приложение № 2</t>
  </si>
  <si>
    <t>2024 год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</si>
  <si>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</si>
  <si>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</si>
  <si>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</si>
  <si>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</si>
  <si>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</si>
  <si>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</si>
  <si>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Прочие безвозмездные поступления от государственных (муниципальных) организаций в бюджеты городских округов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</si>
  <si>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</si>
  <si>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2025 год</t>
  </si>
  <si>
    <t>БЕЗВОЗМЕЗДНЫЕ ПОСТУПЛЕНИЯ ОТ ГОСУДАРСТВЕННЫХ (МУНИЦИПАЛЬНЫХ) ОРГАНИЗАЦИЙ</t>
  </si>
  <si>
    <t>ПРОЧИЕ БЕЗВОЗМЕЗДНЫЕ ПОСТУПЛЕНИЯ</t>
  </si>
  <si>
    <t>к Бюджету города Вологды на 2024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2025 и 2026 годов</t>
  </si>
  <si>
    <t xml:space="preserve">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
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</si>
  <si>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</si>
  <si>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</si>
  <si>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городских округов на приведение в нормативное состояние автомобильных дорог и искусственных дорожных сооружений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</si>
  <si>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</si>
  <si>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</si>
  <si>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2026 год</t>
  </si>
  <si>
    <t xml:space="preserve">000 1 00 00000 00 0000 000 </t>
  </si>
  <si>
    <t xml:space="preserve">000 2 00 00000 00 0000 000 </t>
  </si>
  <si>
    <t xml:space="preserve">000 2 02 00000 00 0000 000 </t>
  </si>
  <si>
    <t>000 2 02 10000 00 0000 150</t>
  </si>
  <si>
    <t>000 2 02 15009 04 0000 150</t>
  </si>
  <si>
    <t>000 2 02 20000 00 0000 150</t>
  </si>
  <si>
    <t>000 2 02 20077 04 0000 150</t>
  </si>
  <si>
    <t>000 2 02 25021 04 0000 150</t>
  </si>
  <si>
    <t>000 2 02 25065 04 0000 150</t>
  </si>
  <si>
    <t>000 2 02 25171 04 0000 150</t>
  </si>
  <si>
    <t>000 2 02 25172 04 0000 150</t>
  </si>
  <si>
    <t>000 2 02 25242 04 0000 150</t>
  </si>
  <si>
    <t>000 2 02 25304 04 0000 150</t>
  </si>
  <si>
    <t>000 2 02 25305 04 0000 150</t>
  </si>
  <si>
    <t>000 2 02 25394 04 0000 150</t>
  </si>
  <si>
    <t>000 2 02 25418 04 0000 150</t>
  </si>
  <si>
    <t>000 2 02 25497 04 0000 150</t>
  </si>
  <si>
    <t>000 2 02 25511 04 0000 150</t>
  </si>
  <si>
    <t>000 2 02 25555 04 0000 150</t>
  </si>
  <si>
    <t>000 2 02 29999 04 0000 150</t>
  </si>
  <si>
    <t>000 2 02 30000 00 0000 150</t>
  </si>
  <si>
    <t>000 2 02 30024 04 0000 150</t>
  </si>
  <si>
    <t>000 2 02 35120 04 0000 150</t>
  </si>
  <si>
    <t>000 2 02 35134 04 0000 150</t>
  </si>
  <si>
    <t>000 2 02 35176 04 0000 150</t>
  </si>
  <si>
    <t>000 2 02 35179 04 0000 150</t>
  </si>
  <si>
    <t>000 2 02 35303 04 0000 150</t>
  </si>
  <si>
    <t>000 2 02 36900 04 0000 150</t>
  </si>
  <si>
    <t>000 2 02 40000 00 0000 150</t>
  </si>
  <si>
    <t>000 2 02 49999 04 0000 150</t>
  </si>
  <si>
    <t>000 2 03 00000 00 0000 000</t>
  </si>
  <si>
    <t>000 2 03 04099 04 0000 150</t>
  </si>
  <si>
    <t>000 2 07 00000 00 0000 000</t>
  </si>
  <si>
    <t>000 2 07 04020 04 0000 150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</si>
  <si>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2024 ГОД И ПЛАНОВЫЙ ПЕРИОД 2025 И 2026 ГОДОВ</t>
  </si>
  <si>
    <t>000 2 02 25116 04 0000 150</t>
  </si>
  <si>
    <t>Субсидии бюджетам городских округов на реализацию программы комплексного развития молодежной политики в регионах Российской Федерации "Регион для молодых"</t>
  </si>
  <si>
    <t>000 2 02 25353 04 0000 150</t>
  </si>
  <si>
    <t>Субсидии бюджетам городских округов на создание школ креативных индустрий</t>
  </si>
  <si>
    <t>000 2 02 25494 04 0000 150</t>
  </si>
  <si>
    <t>Субсидии бюджетам городских округов в целях софинансирования расходных обязательств субъектов Российской Федерации и г. Байконура, возникающих при реализации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</si>
  <si>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000 2 02 25750 04 0000 150</t>
  </si>
  <si>
    <t>Субсидии бюджетам городских округов на реализацию мероприятий по модернизации школьных систем образования</t>
  </si>
  <si>
    <t>к решению Вологодской городской Думы</t>
  </si>
  <si>
    <t>».</t>
  </si>
  <si>
    <t>«Приложение № 2</t>
  </si>
  <si>
    <t>000 2 02 20299 04 0000 150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</si>
  <si>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</si>
  <si>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«Фонд развития территорий»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</si>
  <si>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</si>
  <si>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</si>
  <si>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</si>
  <si>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от 27 июня 2024 года № 1211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</si>
</sst>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000000000"/>
    <numFmt numFmtId="166" formatCode="0.0"/>
  </numFmts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4" fontId="2" fillId="0" borderId="0" xfId="0" applyNumberFormat="1" applyFont="1" applyFill="1"/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justify" vertical="top" wrapText="1"/>
    </xf>
    <xf numFmtId="0" fontId="1" fillId="2" borderId="2" xfId="0" applyNumberFormat="1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2" fontId="1" fillId="2" borderId="2" xfId="0" applyNumberFormat="1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justify" vertical="top" wrapText="1"/>
    </xf>
    <xf numFmtId="1" fontId="1" fillId="2" borderId="1" xfId="0" applyNumberFormat="1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1" fillId="0" borderId="2" xfId="0" applyNumberFormat="1" applyFont="1" applyFill="1" applyBorder="1" applyAlignment="1">
      <alignment horizontal="justify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165" fontId="2" fillId="0" borderId="0" xfId="0" applyNumberFormat="1" applyFont="1" applyFill="1"/>
    <xf numFmtId="166" fontId="2" fillId="0" borderId="0" xfId="0" applyNumberFormat="1" applyFont="1"/>
    <xf numFmtId="4" fontId="2" fillId="0" borderId="0" xfId="0" applyNumberFormat="1" applyFont="1"/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tabSelected="1" topLeftCell="A61" zoomScaleNormal="100" workbookViewId="0">
      <selection activeCell="G16" sqref="G16"/>
    </sheetView>
  </sheetViews>
  <sheetFormatPr defaultRowHeight="15.75" x14ac:dyDescent="0.25"/>
  <cols>
    <col min="1" max="1" width="28" style="2" customWidth="1"/>
    <col min="2" max="2" width="53" style="10" customWidth="1"/>
    <col min="3" max="3" width="17.85546875" style="12" customWidth="1"/>
    <col min="4" max="4" width="17.5703125" style="12" customWidth="1"/>
    <col min="5" max="5" width="17.42578125" style="12" customWidth="1"/>
    <col min="6" max="6" width="9.140625" style="2"/>
    <col min="7" max="7" width="21.7109375" style="2" customWidth="1"/>
    <col min="8" max="16384" width="9.140625" style="2"/>
  </cols>
  <sheetData>
    <row r="1" spans="1:7" x14ac:dyDescent="0.25">
      <c r="A1" s="44" t="s">
        <v>23</v>
      </c>
      <c r="B1" s="44"/>
      <c r="C1" s="44"/>
      <c r="D1" s="44"/>
      <c r="E1" s="44"/>
    </row>
    <row r="2" spans="1:7" x14ac:dyDescent="0.25">
      <c r="A2" s="44" t="s">
        <v>87</v>
      </c>
      <c r="B2" s="44"/>
      <c r="C2" s="44"/>
      <c r="D2" s="44"/>
      <c r="E2" s="44"/>
    </row>
    <row r="3" spans="1:7" x14ac:dyDescent="0.25">
      <c r="A3" s="44" t="s">
        <v>96</v>
      </c>
      <c r="B3" s="44"/>
      <c r="C3" s="44"/>
      <c r="D3" s="44"/>
      <c r="E3" s="44"/>
    </row>
    <row r="4" spans="1:7" x14ac:dyDescent="0.25">
      <c r="A4" s="1"/>
      <c r="B4" s="45" t="s">
        <v>89</v>
      </c>
      <c r="C4" s="45"/>
      <c r="D4" s="45"/>
      <c r="E4" s="45"/>
    </row>
    <row r="5" spans="1:7" ht="35.25" customHeight="1" x14ac:dyDescent="0.25">
      <c r="A5" s="1"/>
      <c r="B5" s="45" t="s">
        <v>36</v>
      </c>
      <c r="C5" s="45"/>
      <c r="D5" s="45"/>
      <c r="E5" s="45"/>
    </row>
    <row r="6" spans="1:7" ht="21.75" customHeight="1" x14ac:dyDescent="0.25">
      <c r="A6" s="1"/>
      <c r="B6" s="45"/>
      <c r="C6" s="45"/>
      <c r="D6" s="3"/>
      <c r="E6" s="3"/>
    </row>
    <row r="7" spans="1:7" x14ac:dyDescent="0.25">
      <c r="A7" s="39" t="s">
        <v>78</v>
      </c>
      <c r="B7" s="39"/>
      <c r="C7" s="39"/>
      <c r="D7" s="39"/>
      <c r="E7" s="39"/>
    </row>
    <row r="8" spans="1:7" x14ac:dyDescent="0.25">
      <c r="A8" s="39"/>
      <c r="B8" s="39"/>
      <c r="C8" s="39"/>
      <c r="D8" s="39"/>
      <c r="E8" s="39"/>
    </row>
    <row r="9" spans="1:7" ht="15.75" customHeight="1" x14ac:dyDescent="0.25">
      <c r="A9" s="39"/>
      <c r="B9" s="39"/>
      <c r="C9" s="39"/>
      <c r="D9" s="39"/>
      <c r="E9" s="39"/>
    </row>
    <row r="10" spans="1:7" ht="19.5" customHeight="1" x14ac:dyDescent="0.25">
      <c r="A10" s="1"/>
      <c r="B10" s="4"/>
      <c r="C10" s="1"/>
      <c r="D10" s="5"/>
      <c r="E10" s="6" t="s">
        <v>0</v>
      </c>
    </row>
    <row r="11" spans="1:7" ht="27.75" customHeight="1" x14ac:dyDescent="0.25">
      <c r="A11" s="40" t="s">
        <v>1</v>
      </c>
      <c r="B11" s="41" t="s">
        <v>2</v>
      </c>
      <c r="C11" s="43" t="s">
        <v>3</v>
      </c>
      <c r="D11" s="43"/>
      <c r="E11" s="43"/>
    </row>
    <row r="12" spans="1:7" ht="21" customHeight="1" x14ac:dyDescent="0.25">
      <c r="A12" s="40"/>
      <c r="B12" s="42"/>
      <c r="C12" s="13" t="s">
        <v>24</v>
      </c>
      <c r="D12" s="7" t="s">
        <v>33</v>
      </c>
      <c r="E12" s="7" t="s">
        <v>43</v>
      </c>
    </row>
    <row r="13" spans="1:7" x14ac:dyDescent="0.25">
      <c r="A13" s="8">
        <v>1</v>
      </c>
      <c r="B13" s="11">
        <v>2</v>
      </c>
      <c r="C13" s="14">
        <v>3</v>
      </c>
      <c r="D13" s="8">
        <v>3.71428571428571</v>
      </c>
      <c r="E13" s="9">
        <v>5</v>
      </c>
    </row>
    <row r="14" spans="1:7" x14ac:dyDescent="0.25">
      <c r="A14" s="16" t="s">
        <v>44</v>
      </c>
      <c r="B14" s="24" t="s">
        <v>4</v>
      </c>
      <c r="C14" s="15">
        <f>4592448.1+20017118/1000+305000</f>
        <v>4917465.2179999994</v>
      </c>
      <c r="D14" s="20">
        <v>4693196.0999999996</v>
      </c>
      <c r="E14" s="20">
        <v>4854568.2</v>
      </c>
      <c r="G14" s="38"/>
    </row>
    <row r="15" spans="1:7" x14ac:dyDescent="0.25">
      <c r="A15" s="16" t="s">
        <v>45</v>
      </c>
      <c r="B15" s="24" t="s">
        <v>5</v>
      </c>
      <c r="C15" s="15">
        <f>C16+C51+C53</f>
        <v>16928676.532949999</v>
      </c>
      <c r="D15" s="15">
        <f>D16+D51+D53</f>
        <v>11660085.288870003</v>
      </c>
      <c r="E15" s="15">
        <f>E16+E51+E53</f>
        <v>9103709.5515099987</v>
      </c>
      <c r="G15" s="38"/>
    </row>
    <row r="16" spans="1:7" ht="47.25" x14ac:dyDescent="0.25">
      <c r="A16" s="16" t="s">
        <v>46</v>
      </c>
      <c r="B16" s="24" t="s">
        <v>6</v>
      </c>
      <c r="C16" s="15">
        <f>C17+C20+C41+C49</f>
        <v>16911996.192949999</v>
      </c>
      <c r="D16" s="15">
        <f>D17+D20+D41+D49</f>
        <v>11659675.288870003</v>
      </c>
      <c r="E16" s="15">
        <f>E17+E20+E41+E49</f>
        <v>9103326.9023699984</v>
      </c>
      <c r="G16" s="38"/>
    </row>
    <row r="17" spans="1:7" ht="31.5" x14ac:dyDescent="0.25">
      <c r="A17" s="16" t="s">
        <v>47</v>
      </c>
      <c r="B17" s="24" t="s">
        <v>7</v>
      </c>
      <c r="C17" s="15">
        <f>C19+C18</f>
        <v>1214896.5</v>
      </c>
      <c r="D17" s="15">
        <f t="shared" ref="D17:E17" si="0">D19+D18</f>
        <v>1145089.8</v>
      </c>
      <c r="E17" s="15">
        <f t="shared" si="0"/>
        <v>1187952.2</v>
      </c>
    </row>
    <row r="18" spans="1:7" ht="41.25" customHeight="1" x14ac:dyDescent="0.25">
      <c r="A18" s="16" t="s">
        <v>94</v>
      </c>
      <c r="B18" s="24" t="s">
        <v>95</v>
      </c>
      <c r="C18" s="15">
        <v>114286.7</v>
      </c>
      <c r="D18" s="15"/>
      <c r="E18" s="15"/>
      <c r="G18" s="37"/>
    </row>
    <row r="19" spans="1:7" ht="64.5" customHeight="1" x14ac:dyDescent="0.25">
      <c r="A19" s="16" t="s">
        <v>48</v>
      </c>
      <c r="B19" s="24" t="s">
        <v>8</v>
      </c>
      <c r="C19" s="15">
        <v>1100609.8</v>
      </c>
      <c r="D19" s="15">
        <v>1145089.8</v>
      </c>
      <c r="E19" s="15">
        <v>1187952.2</v>
      </c>
      <c r="G19" s="37"/>
    </row>
    <row r="20" spans="1:7" ht="31.5" x14ac:dyDescent="0.25">
      <c r="A20" s="16" t="s">
        <v>49</v>
      </c>
      <c r="B20" s="24" t="s">
        <v>9</v>
      </c>
      <c r="C20" s="15">
        <f>SUM(C21:C40)</f>
        <v>9967587.2570200004</v>
      </c>
      <c r="D20" s="15">
        <f>SUM(D21:D40)</f>
        <v>4502253.9390899995</v>
      </c>
      <c r="E20" s="15">
        <f>SUM(E21:E40)</f>
        <v>2137362.8945399998</v>
      </c>
    </row>
    <row r="21" spans="1:7" ht="47.25" x14ac:dyDescent="0.25">
      <c r="A21" s="16" t="s">
        <v>50</v>
      </c>
      <c r="B21" s="24" t="s">
        <v>25</v>
      </c>
      <c r="C21" s="32">
        <f>940674.784+272295.789-4663.12926</f>
        <v>1208307.4437399998</v>
      </c>
      <c r="D21" s="32">
        <v>2364968.0589999999</v>
      </c>
      <c r="E21" s="32">
        <v>21662.1</v>
      </c>
    </row>
    <row r="22" spans="1:7" s="12" customFormat="1" ht="126" x14ac:dyDescent="0.25">
      <c r="A22" s="34" t="s">
        <v>90</v>
      </c>
      <c r="B22" s="31" t="s">
        <v>92</v>
      </c>
      <c r="C22" s="33">
        <v>20263.852149999999</v>
      </c>
      <c r="D22" s="32"/>
      <c r="E22" s="32"/>
    </row>
    <row r="23" spans="1:7" s="12" customFormat="1" ht="110.25" x14ac:dyDescent="0.25">
      <c r="A23" s="34" t="s">
        <v>91</v>
      </c>
      <c r="B23" s="31" t="s">
        <v>93</v>
      </c>
      <c r="C23" s="33">
        <v>25641.305349999999</v>
      </c>
      <c r="D23" s="32"/>
      <c r="E23" s="32"/>
    </row>
    <row r="24" spans="1:7" ht="63" x14ac:dyDescent="0.25">
      <c r="A24" s="19" t="s">
        <v>51</v>
      </c>
      <c r="B24" s="25" t="s">
        <v>20</v>
      </c>
      <c r="C24" s="32">
        <f>342504.2-1304.1</f>
        <v>341200.10000000003</v>
      </c>
      <c r="D24" s="15"/>
      <c r="E24" s="15"/>
    </row>
    <row r="25" spans="1:7" ht="63" x14ac:dyDescent="0.25">
      <c r="A25" s="19" t="s">
        <v>52</v>
      </c>
      <c r="B25" s="25" t="s">
        <v>26</v>
      </c>
      <c r="C25" s="32">
        <v>50477.5</v>
      </c>
      <c r="D25" s="15"/>
      <c r="E25" s="15"/>
    </row>
    <row r="26" spans="1:7" ht="67.5" customHeight="1" x14ac:dyDescent="0.25">
      <c r="A26" s="19" t="s">
        <v>79</v>
      </c>
      <c r="B26" s="25" t="s">
        <v>80</v>
      </c>
      <c r="C26" s="32">
        <f>49574.6-0.03215</f>
        <v>49574.567849999999</v>
      </c>
      <c r="D26" s="15"/>
      <c r="E26" s="15"/>
    </row>
    <row r="27" spans="1:7" ht="130.5" customHeight="1" x14ac:dyDescent="0.25">
      <c r="A27" s="19" t="s">
        <v>53</v>
      </c>
      <c r="B27" s="25" t="s">
        <v>38</v>
      </c>
      <c r="C27" s="32">
        <v>7687.86319</v>
      </c>
      <c r="D27" s="15"/>
      <c r="E27" s="15"/>
    </row>
    <row r="28" spans="1:7" ht="115.5" customHeight="1" x14ac:dyDescent="0.25">
      <c r="A28" s="19" t="s">
        <v>54</v>
      </c>
      <c r="B28" s="25" t="s">
        <v>39</v>
      </c>
      <c r="C28" s="15">
        <v>42346.944450000003</v>
      </c>
      <c r="D28" s="15"/>
      <c r="E28" s="15"/>
    </row>
    <row r="29" spans="1:7" ht="69.75" customHeight="1" x14ac:dyDescent="0.25">
      <c r="A29" s="16" t="s">
        <v>55</v>
      </c>
      <c r="B29" s="24" t="s">
        <v>37</v>
      </c>
      <c r="C29" s="15">
        <v>441506.41</v>
      </c>
      <c r="D29" s="15"/>
      <c r="E29" s="15"/>
    </row>
    <row r="30" spans="1:7" ht="78.75" x14ac:dyDescent="0.25">
      <c r="A30" s="16" t="s">
        <v>56</v>
      </c>
      <c r="B30" s="25" t="s">
        <v>21</v>
      </c>
      <c r="C30" s="15">
        <v>287262.77010000002</v>
      </c>
      <c r="D30" s="15">
        <v>280779.38</v>
      </c>
      <c r="E30" s="15">
        <v>272798.20624999999</v>
      </c>
    </row>
    <row r="31" spans="1:7" ht="70.5" customHeight="1" x14ac:dyDescent="0.25">
      <c r="A31" s="16" t="s">
        <v>57</v>
      </c>
      <c r="B31" s="25" t="s">
        <v>30</v>
      </c>
      <c r="C31" s="15">
        <v>61539.105000000003</v>
      </c>
      <c r="D31" s="15"/>
      <c r="E31" s="15"/>
    </row>
    <row r="32" spans="1:7" ht="41.25" customHeight="1" x14ac:dyDescent="0.25">
      <c r="A32" s="16" t="s">
        <v>81</v>
      </c>
      <c r="B32" s="26" t="s">
        <v>82</v>
      </c>
      <c r="C32" s="15">
        <v>45222.6</v>
      </c>
      <c r="D32" s="15"/>
      <c r="E32" s="15"/>
    </row>
    <row r="33" spans="1:5" ht="63" x14ac:dyDescent="0.25">
      <c r="A33" s="16" t="s">
        <v>58</v>
      </c>
      <c r="B33" s="25" t="s">
        <v>40</v>
      </c>
      <c r="C33" s="15">
        <f>1210415.83456-196027.59638+4663.12926</f>
        <v>1019051.3674400001</v>
      </c>
      <c r="D33" s="15">
        <f>543944.023-0.8</f>
        <v>543943.223</v>
      </c>
      <c r="E33" s="15">
        <f>525574.6+201810.01538</f>
        <v>727384.61537999997</v>
      </c>
    </row>
    <row r="34" spans="1:5" ht="94.5" x14ac:dyDescent="0.25">
      <c r="A34" s="16" t="s">
        <v>59</v>
      </c>
      <c r="B34" s="27" t="s">
        <v>27</v>
      </c>
      <c r="C34" s="15">
        <v>27179.720490000003</v>
      </c>
      <c r="D34" s="15">
        <v>23925.18273</v>
      </c>
      <c r="E34" s="15">
        <v>91039.314459999994</v>
      </c>
    </row>
    <row r="35" spans="1:5" ht="181.5" customHeight="1" x14ac:dyDescent="0.25">
      <c r="A35" s="16" t="s">
        <v>83</v>
      </c>
      <c r="B35" s="27" t="s">
        <v>84</v>
      </c>
      <c r="C35" s="15">
        <f>153068.8-9263480.52/1000</f>
        <v>143805.31947999998</v>
      </c>
      <c r="D35" s="15"/>
      <c r="E35" s="15"/>
    </row>
    <row r="36" spans="1:5" ht="47.25" x14ac:dyDescent="0.25">
      <c r="A36" s="21" t="s">
        <v>60</v>
      </c>
      <c r="B36" s="28" t="s">
        <v>10</v>
      </c>
      <c r="C36" s="22">
        <f>7705.28993-291.41123</f>
        <v>7413.8787000000002</v>
      </c>
      <c r="D36" s="15">
        <v>5969.3106600000001</v>
      </c>
      <c r="E36" s="15">
        <v>5755.94031</v>
      </c>
    </row>
    <row r="37" spans="1:5" ht="31.5" x14ac:dyDescent="0.25">
      <c r="A37" s="16" t="s">
        <v>61</v>
      </c>
      <c r="B37" s="27" t="s">
        <v>11</v>
      </c>
      <c r="C37" s="15">
        <v>2776.9</v>
      </c>
      <c r="D37" s="15">
        <v>2231.6</v>
      </c>
      <c r="E37" s="15">
        <v>25031.200000000001</v>
      </c>
    </row>
    <row r="38" spans="1:5" ht="47.25" x14ac:dyDescent="0.25">
      <c r="A38" s="16" t="s">
        <v>62</v>
      </c>
      <c r="B38" s="27" t="s">
        <v>12</v>
      </c>
      <c r="C38" s="15">
        <v>174796.06451</v>
      </c>
      <c r="D38" s="15"/>
      <c r="E38" s="15"/>
    </row>
    <row r="39" spans="1:5" ht="48" customHeight="1" x14ac:dyDescent="0.25">
      <c r="A39" s="16" t="s">
        <v>85</v>
      </c>
      <c r="B39" s="27" t="s">
        <v>86</v>
      </c>
      <c r="C39" s="15">
        <v>1086511.74416</v>
      </c>
      <c r="D39" s="15"/>
      <c r="E39" s="15"/>
    </row>
    <row r="40" spans="1:5" ht="22.5" customHeight="1" x14ac:dyDescent="0.25">
      <c r="A40" s="16" t="s">
        <v>63</v>
      </c>
      <c r="B40" s="24" t="s">
        <v>13</v>
      </c>
      <c r="C40" s="15">
        <f>4209234.85403+593036.94638+122750</f>
        <v>4925021.8004099997</v>
      </c>
      <c r="D40" s="15">
        <f>956521.444+201165.7397+122750</f>
        <v>1280437.1836999999</v>
      </c>
      <c r="E40" s="15">
        <f>738576.9+255114.61814</f>
        <v>993691.51814000006</v>
      </c>
    </row>
    <row r="41" spans="1:5" ht="31.5" x14ac:dyDescent="0.25">
      <c r="A41" s="16" t="s">
        <v>64</v>
      </c>
      <c r="B41" s="24" t="s">
        <v>14</v>
      </c>
      <c r="C41" s="15">
        <f>SUM(C42:C48)</f>
        <v>5223290.4659300009</v>
      </c>
      <c r="D41" s="15">
        <f>SUM(D42:D48)</f>
        <v>5542207.665930002</v>
      </c>
      <c r="E41" s="15">
        <f>SUM(E42:E48)</f>
        <v>5778011.8078299994</v>
      </c>
    </row>
    <row r="42" spans="1:5" ht="47.25" x14ac:dyDescent="0.25">
      <c r="A42" s="16" t="s">
        <v>65</v>
      </c>
      <c r="B42" s="24" t="s">
        <v>15</v>
      </c>
      <c r="C42" s="15">
        <f>4970610.92+50233.4</f>
        <v>5020844.32</v>
      </c>
      <c r="D42" s="15">
        <v>5336847.120000001</v>
      </c>
      <c r="E42" s="15">
        <v>5567745.7199999997</v>
      </c>
    </row>
    <row r="43" spans="1:5" ht="78.75" x14ac:dyDescent="0.25">
      <c r="A43" s="16" t="s">
        <v>66</v>
      </c>
      <c r="B43" s="24" t="s">
        <v>16</v>
      </c>
      <c r="C43" s="15">
        <v>36.200000000000003</v>
      </c>
      <c r="D43" s="15">
        <v>38.200000000000003</v>
      </c>
      <c r="E43" s="15">
        <v>247</v>
      </c>
    </row>
    <row r="44" spans="1:5" ht="141.75" x14ac:dyDescent="0.25">
      <c r="A44" s="16" t="s">
        <v>67</v>
      </c>
      <c r="B44" s="24" t="s">
        <v>28</v>
      </c>
      <c r="C44" s="15">
        <v>2865.2</v>
      </c>
      <c r="D44" s="15">
        <v>2988.4</v>
      </c>
      <c r="E44" s="15">
        <v>3099</v>
      </c>
    </row>
    <row r="45" spans="1:5" ht="94.5" x14ac:dyDescent="0.25">
      <c r="A45" s="16" t="s">
        <v>68</v>
      </c>
      <c r="B45" s="24" t="s">
        <v>29</v>
      </c>
      <c r="C45" s="15">
        <f>4200-1700</f>
        <v>2500</v>
      </c>
      <c r="D45" s="15">
        <v>3917.2</v>
      </c>
      <c r="E45" s="15">
        <v>4085</v>
      </c>
    </row>
    <row r="46" spans="1:5" ht="94.5" x14ac:dyDescent="0.25">
      <c r="A46" s="16" t="s">
        <v>69</v>
      </c>
      <c r="B46" s="24" t="s">
        <v>41</v>
      </c>
      <c r="C46" s="15">
        <v>17848.445929999998</v>
      </c>
      <c r="D46" s="15">
        <v>17848.445929999998</v>
      </c>
      <c r="E46" s="15">
        <v>21510.787829999997</v>
      </c>
    </row>
    <row r="47" spans="1:5" ht="141.75" x14ac:dyDescent="0.25">
      <c r="A47" s="16" t="s">
        <v>70</v>
      </c>
      <c r="B47" s="24" t="s">
        <v>42</v>
      </c>
      <c r="C47" s="15">
        <v>151529</v>
      </c>
      <c r="D47" s="15">
        <v>152900</v>
      </c>
      <c r="E47" s="15">
        <v>153664.5</v>
      </c>
    </row>
    <row r="48" spans="1:5" ht="31.5" x14ac:dyDescent="0.25">
      <c r="A48" s="16" t="s">
        <v>71</v>
      </c>
      <c r="B48" s="24" t="s">
        <v>22</v>
      </c>
      <c r="C48" s="15">
        <v>27667.3</v>
      </c>
      <c r="D48" s="15">
        <v>27668.3</v>
      </c>
      <c r="E48" s="15">
        <v>27659.8</v>
      </c>
    </row>
    <row r="49" spans="1:5" x14ac:dyDescent="0.25">
      <c r="A49" s="16" t="s">
        <v>72</v>
      </c>
      <c r="B49" s="29" t="s">
        <v>17</v>
      </c>
      <c r="C49" s="15">
        <f>SUM(C50:C50)</f>
        <v>506221.97000000003</v>
      </c>
      <c r="D49" s="15">
        <f>SUM(D50:D50)</f>
        <v>470123.88384999998</v>
      </c>
      <c r="E49" s="15"/>
    </row>
    <row r="50" spans="1:5" ht="31.5" x14ac:dyDescent="0.25">
      <c r="A50" s="16" t="s">
        <v>73</v>
      </c>
      <c r="B50" s="24" t="s">
        <v>18</v>
      </c>
      <c r="C50" s="15">
        <f>601866-105584.11+9940.08</f>
        <v>506221.97000000003</v>
      </c>
      <c r="D50" s="15">
        <v>470123.88384999998</v>
      </c>
      <c r="E50" s="15"/>
    </row>
    <row r="51" spans="1:5" ht="47.25" x14ac:dyDescent="0.25">
      <c r="A51" s="16" t="s">
        <v>74</v>
      </c>
      <c r="B51" s="24" t="s">
        <v>34</v>
      </c>
      <c r="C51" s="15">
        <f>SUM(C52)</f>
        <v>410</v>
      </c>
      <c r="D51" s="15">
        <f>SUM(D52)</f>
        <v>410</v>
      </c>
      <c r="E51" s="15">
        <f t="shared" ref="E51" si="1">SUM(E52)</f>
        <v>382.64913999999999</v>
      </c>
    </row>
    <row r="52" spans="1:5" ht="47.25" x14ac:dyDescent="0.25">
      <c r="A52" s="16" t="s">
        <v>75</v>
      </c>
      <c r="B52" s="24" t="s">
        <v>31</v>
      </c>
      <c r="C52" s="15">
        <v>410</v>
      </c>
      <c r="D52" s="15">
        <v>410</v>
      </c>
      <c r="E52" s="15">
        <v>382.64913999999999</v>
      </c>
    </row>
    <row r="53" spans="1:5" x14ac:dyDescent="0.25">
      <c r="A53" s="16" t="s">
        <v>76</v>
      </c>
      <c r="B53" s="24" t="s">
        <v>35</v>
      </c>
      <c r="C53" s="15">
        <f>C54</f>
        <v>16270.34</v>
      </c>
      <c r="D53" s="15"/>
      <c r="E53" s="15"/>
    </row>
    <row r="54" spans="1:5" ht="47.25" x14ac:dyDescent="0.25">
      <c r="A54" s="16" t="s">
        <v>77</v>
      </c>
      <c r="B54" s="24" t="s">
        <v>32</v>
      </c>
      <c r="C54" s="15">
        <f>12886.81+3383530/1000</f>
        <v>16270.34</v>
      </c>
      <c r="D54" s="15"/>
      <c r="E54" s="15"/>
    </row>
    <row r="55" spans="1:5" x14ac:dyDescent="0.25">
      <c r="A55" s="23" t="s">
        <v>19</v>
      </c>
      <c r="B55" s="17"/>
      <c r="C55" s="15">
        <f>C14+C15</f>
        <v>21846141.750949997</v>
      </c>
      <c r="D55" s="15">
        <f>D14+D15</f>
        <v>16353281.388870003</v>
      </c>
      <c r="E55" s="15">
        <f>E14+E15</f>
        <v>13958277.751509998</v>
      </c>
    </row>
    <row r="56" spans="1:5" x14ac:dyDescent="0.25">
      <c r="E56" s="30" t="s">
        <v>88</v>
      </c>
    </row>
    <row r="57" spans="1:5" x14ac:dyDescent="0.25">
      <c r="C57" s="18"/>
      <c r="D57" s="18"/>
      <c r="E57" s="18"/>
    </row>
    <row r="58" spans="1:5" x14ac:dyDescent="0.25">
      <c r="C58" s="35"/>
      <c r="D58" s="35"/>
      <c r="E58" s="35"/>
    </row>
    <row r="59" spans="1:5" x14ac:dyDescent="0.25">
      <c r="C59" s="35"/>
      <c r="D59" s="35"/>
      <c r="E59" s="35"/>
    </row>
    <row r="60" spans="1:5" x14ac:dyDescent="0.25">
      <c r="C60" s="36"/>
      <c r="D60" s="36"/>
      <c r="E60" s="36"/>
    </row>
  </sheetData>
  <mergeCells count="10">
    <mergeCell ref="A7:E9"/>
    <mergeCell ref="A11:A12"/>
    <mergeCell ref="B11:B12"/>
    <mergeCell ref="C11:E11"/>
    <mergeCell ref="A1:E1"/>
    <mergeCell ref="A2:E2"/>
    <mergeCell ref="A3:E3"/>
    <mergeCell ref="B4:E4"/>
    <mergeCell ref="B5:E5"/>
    <mergeCell ref="B6:C6"/>
  </mergeCells>
  <pageMargins left="1.1811023622047245" right="0.39370078740157483" top="0.78740157480314965" bottom="0.78740157480314965" header="0" footer="0"/>
  <pageSetup paperSize="9" scale="63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</vt:lpstr>
      <vt:lpstr>июнь!Заголовки_для_печати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Большаков Анатолий Павлович</cp:lastModifiedBy>
  <cp:lastPrinted>2024-06-24T14:36:46Z</cp:lastPrinted>
  <dcterms:created xsi:type="dcterms:W3CDTF">2019-11-07T11:55:09Z</dcterms:created>
  <dcterms:modified xsi:type="dcterms:W3CDTF">2024-06-26T05:27:38Z</dcterms:modified>
</cp:coreProperties>
</file>